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585" windowHeight="10935" activeTab="1"/>
  </bookViews>
  <sheets>
    <sheet name="Cover Sheet" sheetId="1" r:id="rId1"/>
    <sheet name="income statement" sheetId="2" r:id="rId2"/>
    <sheet name="balance sheet" sheetId="3" r:id="rId3"/>
    <sheet name="Rollforwards" sheetId="4" r:id="rId4"/>
    <sheet name="Bank Recs" sheetId="5" state="hidden" r:id="rId5"/>
  </sheets>
  <definedNames>
    <definedName name="_xlnm.Print_Area" localSheetId="2">'balance sheet'!$A$1:$H$28</definedName>
    <definedName name="_xlnm.Print_Area" localSheetId="0">'Cover Sheet'!$A$1:$A$25</definedName>
    <definedName name="_xlnm.Print_Area" localSheetId="1">'income statement'!$A$1:$J$51</definedName>
    <definedName name="_xlnm.Print_Area" localSheetId="3">'Rollforwards'!$A$1:$G$9</definedName>
  </definedNames>
  <calcPr fullCalcOnLoad="1"/>
</workbook>
</file>

<file path=xl/sharedStrings.xml><?xml version="1.0" encoding="utf-8"?>
<sst xmlns="http://schemas.openxmlformats.org/spreadsheetml/2006/main" count="100" uniqueCount="50">
  <si>
    <t>Insurance</t>
  </si>
  <si>
    <t>Balance Sheet</t>
  </si>
  <si>
    <t>(Unaudited)</t>
  </si>
  <si>
    <t>Director</t>
  </si>
  <si>
    <t>Financial Statements of</t>
  </si>
  <si>
    <t>CANADIAN OUTRIGGER RACING ASSOCIATION</t>
  </si>
  <si>
    <t>Statement of Operations</t>
  </si>
  <si>
    <t>Membership Fees</t>
  </si>
  <si>
    <t>EXPENSES</t>
  </si>
  <si>
    <t>REVENUES</t>
  </si>
  <si>
    <t>TOTAL EXPENSES</t>
  </si>
  <si>
    <t>Accounting and Legal</t>
  </si>
  <si>
    <t>Marketing</t>
  </si>
  <si>
    <t>Meetings</t>
  </si>
  <si>
    <t>Office and Admin</t>
  </si>
  <si>
    <t>Misc</t>
  </si>
  <si>
    <t>Interest Income</t>
  </si>
  <si>
    <t>Excess/(Deficiency) Revenue over Expenses</t>
  </si>
  <si>
    <t>Prepaid Expenses</t>
  </si>
  <si>
    <t>TOTAL ASSETS</t>
  </si>
  <si>
    <t>ASSETS</t>
  </si>
  <si>
    <t>LIABILITIES</t>
  </si>
  <si>
    <t>Accounts Payable and Accrued Liabilities</t>
  </si>
  <si>
    <t>TOTAL LIABILITIES</t>
  </si>
  <si>
    <t>NET ASSETS</t>
  </si>
  <si>
    <t>Cash and Term Deposits</t>
  </si>
  <si>
    <t>Net Assets, beginning of year</t>
  </si>
  <si>
    <t>NET ASSETS, End of Year</t>
  </si>
  <si>
    <t>Year</t>
  </si>
  <si>
    <t>Total Cost</t>
  </si>
  <si>
    <t>Monthly</t>
  </si>
  <si>
    <t>months</t>
  </si>
  <si>
    <t>Prepaid</t>
  </si>
  <si>
    <t>Expense</t>
  </si>
  <si>
    <t>Period Ended</t>
  </si>
  <si>
    <t>Hilo Expenses</t>
  </si>
  <si>
    <t>TOTAL REVENUES</t>
  </si>
  <si>
    <t>Operating Expenses</t>
  </si>
  <si>
    <t>Bank Balance</t>
  </si>
  <si>
    <t>GL Balance</t>
  </si>
  <si>
    <t>Difference</t>
  </si>
  <si>
    <t>Cheque</t>
  </si>
  <si>
    <t>Other Revenues</t>
  </si>
  <si>
    <t>Training</t>
  </si>
  <si>
    <t>Notes</t>
  </si>
  <si>
    <t>For the period ended October 31, 2006</t>
  </si>
  <si>
    <t>Medals and Awards</t>
  </si>
  <si>
    <t>Note 1 - expense amounts not received prior to period close - to be reflected in Oct - Dec</t>
  </si>
  <si>
    <t>period ($5250)</t>
  </si>
  <si>
    <t>Year ended September 30, 2007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</si>
</sst>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mmm\-yyyy"/>
    <numFmt numFmtId="181" formatCode="_(* #,##0_);_(* \(#,##0\);_(* &quot;-&quot;??_);_(@_)"/>
    <numFmt numFmtId="182" formatCode="_(* #,##0.0_);_(* \(#,##0.0\);_(* &quot;-&quot;??_);_(@_)"/>
    <numFmt numFmtId="183" formatCode="0.0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79" fontId="0" fillId="0" borderId="0" xfId="44" applyNumberFormat="1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81" fontId="0" fillId="0" borderId="0" xfId="42" applyNumberFormat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0" xfId="0" applyNumberFormat="1" applyBorder="1" applyAlignment="1">
      <alignment/>
    </xf>
    <xf numFmtId="179" fontId="0" fillId="0" borderId="10" xfId="44" applyNumberFormat="1" applyBorder="1" applyAlignment="1">
      <alignment/>
    </xf>
    <xf numFmtId="181" fontId="0" fillId="0" borderId="0" xfId="42" applyNumberFormat="1" applyFont="1" applyAlignment="1">
      <alignment/>
    </xf>
    <xf numFmtId="0" fontId="0" fillId="0" borderId="12" xfId="0" applyBorder="1" applyAlignment="1">
      <alignment/>
    </xf>
    <xf numFmtId="179" fontId="0" fillId="0" borderId="12" xfId="44" applyNumberFormat="1" applyBorder="1" applyAlignment="1">
      <alignment/>
    </xf>
    <xf numFmtId="0" fontId="1" fillId="0" borderId="11" xfId="42" applyNumberFormat="1" applyFont="1" applyBorder="1" applyAlignment="1" quotePrefix="1">
      <alignment horizontal="right"/>
    </xf>
    <xf numFmtId="181" fontId="0" fillId="0" borderId="0" xfId="42" applyNumberFormat="1" applyFont="1" applyAlignment="1">
      <alignment/>
    </xf>
    <xf numFmtId="181" fontId="0" fillId="0" borderId="10" xfId="42" applyNumberFormat="1" applyFont="1" applyBorder="1" applyAlignment="1">
      <alignment/>
    </xf>
    <xf numFmtId="179" fontId="0" fillId="0" borderId="10" xfId="0" applyNumberFormat="1" applyBorder="1" applyAlignment="1">
      <alignment/>
    </xf>
    <xf numFmtId="181" fontId="0" fillId="0" borderId="0" xfId="42" applyNumberFormat="1" applyFont="1" applyBorder="1" applyAlignment="1">
      <alignment/>
    </xf>
    <xf numFmtId="15" fontId="0" fillId="0" borderId="0" xfId="0" applyNumberFormat="1" applyAlignment="1">
      <alignment/>
    </xf>
    <xf numFmtId="0" fontId="1" fillId="0" borderId="0" xfId="0" applyFont="1" applyBorder="1" applyAlignment="1" quotePrefix="1">
      <alignment horizontal="right"/>
    </xf>
    <xf numFmtId="16" fontId="0" fillId="0" borderId="0" xfId="0" applyNumberFormat="1" applyAlignment="1">
      <alignment/>
    </xf>
    <xf numFmtId="181" fontId="0" fillId="0" borderId="0" xfId="0" applyNumberFormat="1" applyBorder="1" applyAlignment="1">
      <alignment/>
    </xf>
    <xf numFmtId="177" fontId="0" fillId="0" borderId="0" xfId="42" applyFont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A19"/>
  <sheetViews>
    <sheetView view="pageBreakPreview" zoomScale="60" zoomScaleNormal="85" zoomScalePageLayoutView="0" workbookViewId="0" topLeftCell="A1">
      <selection activeCell="A19" sqref="A19"/>
    </sheetView>
  </sheetViews>
  <sheetFormatPr defaultColWidth="9.140625" defaultRowHeight="12.75"/>
  <cols>
    <col min="1" max="1" width="89.7109375" style="0" customWidth="1"/>
  </cols>
  <sheetData>
    <row r="15" ht="12.75">
      <c r="A15" s="2" t="s">
        <v>4</v>
      </c>
    </row>
    <row r="16" ht="12.75">
      <c r="A16" s="2"/>
    </row>
    <row r="17" ht="12.75">
      <c r="A17" s="2" t="s">
        <v>5</v>
      </c>
    </row>
    <row r="18" ht="12.75">
      <c r="A18" s="2"/>
    </row>
    <row r="19" ht="12.75">
      <c r="A19" s="2" t="s">
        <v>49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="80" zoomScaleNormal="85" zoomScaleSheetLayoutView="80" zoomScalePageLayoutView="0" workbookViewId="0" topLeftCell="A1">
      <selection activeCell="F8" sqref="F8"/>
    </sheetView>
  </sheetViews>
  <sheetFormatPr defaultColWidth="9.140625" defaultRowHeight="12.75"/>
  <cols>
    <col min="1" max="1" width="3.28125" style="0" customWidth="1"/>
    <col min="7" max="7" width="11.28125" style="0" bestFit="1" customWidth="1"/>
    <col min="9" max="9" width="11.28125" style="0" bestFit="1" customWidth="1"/>
    <col min="11" max="11" width="11.28125" style="0" bestFit="1" customWidth="1"/>
  </cols>
  <sheetData>
    <row r="1" ht="12.75">
      <c r="A1" t="s">
        <v>5</v>
      </c>
    </row>
    <row r="3" ht="12.75">
      <c r="A3" t="s">
        <v>6</v>
      </c>
    </row>
    <row r="4" spans="1:11" ht="12.75">
      <c r="A4" t="s">
        <v>45</v>
      </c>
      <c r="G4" t="s">
        <v>34</v>
      </c>
      <c r="I4" t="s">
        <v>34</v>
      </c>
      <c r="K4" t="s">
        <v>34</v>
      </c>
    </row>
    <row r="5" spans="7:11" ht="12.75">
      <c r="G5" s="21">
        <v>39355</v>
      </c>
      <c r="I5" s="21">
        <v>38717</v>
      </c>
      <c r="K5" s="21">
        <v>38717</v>
      </c>
    </row>
    <row r="6" spans="1:11" ht="13.5" thickBot="1">
      <c r="A6" s="6"/>
      <c r="B6" s="6"/>
      <c r="C6" s="6"/>
      <c r="D6" s="6"/>
      <c r="E6" s="6"/>
      <c r="F6" s="6"/>
      <c r="G6" s="14">
        <v>2007</v>
      </c>
      <c r="H6" s="6"/>
      <c r="I6" s="14">
        <v>2006</v>
      </c>
      <c r="J6" s="6" t="s">
        <v>44</v>
      </c>
      <c r="K6" s="14">
        <v>2005</v>
      </c>
    </row>
    <row r="8" ht="12.75">
      <c r="A8" t="s">
        <v>9</v>
      </c>
    </row>
    <row r="10" spans="1:11" ht="12.75">
      <c r="A10" t="s">
        <v>7</v>
      </c>
      <c r="G10" s="1">
        <v>18855</v>
      </c>
      <c r="I10" s="1">
        <v>19234</v>
      </c>
      <c r="K10" s="1">
        <v>11454</v>
      </c>
    </row>
    <row r="11" spans="7:11" ht="12.75">
      <c r="G11" s="1"/>
      <c r="I11" s="1"/>
      <c r="K11" s="1"/>
    </row>
    <row r="12" spans="1:11" ht="12.75">
      <c r="A12" t="s">
        <v>42</v>
      </c>
      <c r="G12" s="15">
        <v>10000</v>
      </c>
      <c r="I12" s="15">
        <v>0</v>
      </c>
      <c r="K12" s="15">
        <f>750+450+2119.96</f>
        <v>3319.96</v>
      </c>
    </row>
    <row r="13" spans="7:11" ht="12.75">
      <c r="G13" s="15"/>
      <c r="I13" s="15"/>
      <c r="K13" s="15"/>
    </row>
    <row r="14" spans="1:11" ht="12.75">
      <c r="A14" t="s">
        <v>36</v>
      </c>
      <c r="G14" s="15">
        <f>G10+G12</f>
        <v>28855</v>
      </c>
      <c r="I14" s="15">
        <f>I10+I12</f>
        <v>19234</v>
      </c>
      <c r="K14" s="15">
        <f>K10+K12</f>
        <v>14773.96</v>
      </c>
    </row>
    <row r="16" ht="12.75">
      <c r="A16" t="s">
        <v>8</v>
      </c>
    </row>
    <row r="18" spans="1:11" ht="12.75">
      <c r="A18" t="s">
        <v>11</v>
      </c>
      <c r="G18" s="15">
        <v>1160</v>
      </c>
      <c r="I18" s="15">
        <v>0</v>
      </c>
      <c r="K18" s="15">
        <v>3469</v>
      </c>
    </row>
    <row r="19" spans="7:11" ht="12.75">
      <c r="G19" s="15"/>
      <c r="I19" s="15"/>
      <c r="K19" s="15"/>
    </row>
    <row r="20" spans="1:11" ht="12.75">
      <c r="A20" t="s">
        <v>0</v>
      </c>
      <c r="G20" s="15">
        <v>0</v>
      </c>
      <c r="H20">
        <v>1</v>
      </c>
      <c r="I20" s="15">
        <v>5250</v>
      </c>
      <c r="K20" s="15">
        <v>4521</v>
      </c>
    </row>
    <row r="21" spans="7:11" ht="12.75">
      <c r="G21" s="15"/>
      <c r="I21" s="15"/>
      <c r="K21" s="15"/>
    </row>
    <row r="22" spans="1:11" ht="12.75">
      <c r="A22" t="s">
        <v>12</v>
      </c>
      <c r="G22" s="15">
        <v>185.01</v>
      </c>
      <c r="I22" s="15">
        <v>702.4</v>
      </c>
      <c r="K22" s="15">
        <v>2568</v>
      </c>
    </row>
    <row r="23" spans="7:11" ht="12.75">
      <c r="G23" s="15"/>
      <c r="I23" s="15"/>
      <c r="K23" s="15"/>
    </row>
    <row r="24" spans="1:11" s="4" customFormat="1" ht="12.75">
      <c r="A24" s="4" t="s">
        <v>13</v>
      </c>
      <c r="G24" s="18">
        <f>330.4+1361.61</f>
        <v>1692.0099999999998</v>
      </c>
      <c r="I24" s="18">
        <v>1325.83</v>
      </c>
      <c r="K24" s="18">
        <f>5668-1676</f>
        <v>3992</v>
      </c>
    </row>
    <row r="25" spans="7:11" ht="12.75">
      <c r="G25" s="15"/>
      <c r="I25" s="15"/>
      <c r="K25" s="15"/>
    </row>
    <row r="26" spans="1:11" ht="12.75">
      <c r="A26" t="s">
        <v>14</v>
      </c>
      <c r="G26" s="15">
        <v>1357.97</v>
      </c>
      <c r="I26" s="15">
        <v>525.61</v>
      </c>
      <c r="K26" s="15">
        <v>156.82</v>
      </c>
    </row>
    <row r="27" spans="7:12" ht="12.75">
      <c r="G27" s="15"/>
      <c r="I27" s="15"/>
      <c r="K27" s="15"/>
      <c r="L27" s="15"/>
    </row>
    <row r="28" spans="1:12" ht="12.75">
      <c r="A28" t="s">
        <v>43</v>
      </c>
      <c r="G28" s="15">
        <v>520</v>
      </c>
      <c r="I28" s="15">
        <v>1036.6</v>
      </c>
      <c r="K28" s="15">
        <v>40.8</v>
      </c>
      <c r="L28" s="15"/>
    </row>
    <row r="29" spans="7:12" ht="12.75">
      <c r="G29" s="15"/>
      <c r="I29" s="15"/>
      <c r="K29" s="15"/>
      <c r="L29" s="15"/>
    </row>
    <row r="30" spans="1:12" ht="12.75">
      <c r="A30" t="s">
        <v>46</v>
      </c>
      <c r="G30" s="15">
        <v>3458.02</v>
      </c>
      <c r="I30" s="15">
        <v>2481.09</v>
      </c>
      <c r="K30" s="15"/>
      <c r="L30" s="15"/>
    </row>
    <row r="31" spans="7:12" ht="12.75">
      <c r="G31" s="15"/>
      <c r="I31" s="15"/>
      <c r="K31" s="15"/>
      <c r="L31" s="15"/>
    </row>
    <row r="32" spans="1:11" ht="12.75">
      <c r="A32" s="3" t="s">
        <v>15</v>
      </c>
      <c r="B32" s="3"/>
      <c r="C32" s="3"/>
      <c r="D32" s="3"/>
      <c r="E32" s="3"/>
      <c r="F32" s="3"/>
      <c r="G32" s="16">
        <v>172.05</v>
      </c>
      <c r="H32" s="3"/>
      <c r="I32" s="16">
        <v>78.73</v>
      </c>
      <c r="J32" s="3"/>
      <c r="K32" s="16">
        <f>171.22+2079</f>
        <v>2250.22</v>
      </c>
    </row>
    <row r="34" spans="1:11" ht="12.75">
      <c r="A34" t="s">
        <v>37</v>
      </c>
      <c r="G34" s="8">
        <f>SUM(G18:G32)</f>
        <v>8545.06</v>
      </c>
      <c r="I34" s="8">
        <f>SUM(I18:I32)</f>
        <v>11400.259999999998</v>
      </c>
      <c r="K34" s="8">
        <f>SUM(K18:K32)</f>
        <v>16997.84</v>
      </c>
    </row>
    <row r="35" spans="7:11" ht="12.75">
      <c r="G35" s="8"/>
      <c r="I35" s="8"/>
      <c r="K35" s="8"/>
    </row>
    <row r="36" spans="1:11" ht="12.75">
      <c r="A36" t="s">
        <v>35</v>
      </c>
      <c r="G36" s="8">
        <v>0</v>
      </c>
      <c r="I36" s="8">
        <v>0</v>
      </c>
      <c r="K36" s="8">
        <v>0</v>
      </c>
    </row>
    <row r="37" spans="7:11" ht="12.75">
      <c r="G37" s="8"/>
      <c r="I37" s="8"/>
      <c r="K37" s="8"/>
    </row>
    <row r="38" spans="1:11" ht="12.75">
      <c r="A38" s="3" t="s">
        <v>10</v>
      </c>
      <c r="B38" s="3"/>
      <c r="C38" s="3"/>
      <c r="D38" s="3"/>
      <c r="E38" s="3"/>
      <c r="F38" s="3"/>
      <c r="G38" s="9">
        <f>G34+G36</f>
        <v>8545.06</v>
      </c>
      <c r="H38" s="3"/>
      <c r="I38" s="9">
        <f>I34+I36</f>
        <v>11400.259999999998</v>
      </c>
      <c r="J38" s="3"/>
      <c r="K38" s="9">
        <f>K34+K36</f>
        <v>16997.84</v>
      </c>
    </row>
    <row r="39" spans="1:11" ht="12.75">
      <c r="A39" s="4"/>
      <c r="B39" s="4"/>
      <c r="C39" s="4"/>
      <c r="D39" s="4"/>
      <c r="E39" s="4"/>
      <c r="F39" s="4"/>
      <c r="G39" s="22"/>
      <c r="H39" s="4"/>
      <c r="I39" s="22"/>
      <c r="J39" s="4"/>
      <c r="K39" s="22"/>
    </row>
    <row r="40" spans="7:11" ht="12.75">
      <c r="G40" s="5">
        <f>G14-G34</f>
        <v>20309.940000000002</v>
      </c>
      <c r="I40" s="5">
        <f>I14-I34</f>
        <v>7833.740000000002</v>
      </c>
      <c r="K40" s="5">
        <f>K14-K34</f>
        <v>-2223.880000000001</v>
      </c>
    </row>
    <row r="41" spans="7:11" ht="12.75">
      <c r="G41" s="5"/>
      <c r="I41" s="5"/>
      <c r="K41" s="5"/>
    </row>
    <row r="42" spans="1:11" ht="12.75">
      <c r="A42" t="s">
        <v>16</v>
      </c>
      <c r="G42" s="5"/>
      <c r="I42" s="5"/>
      <c r="K42" s="5"/>
    </row>
    <row r="44" spans="1:11" ht="12.75">
      <c r="A44" s="3" t="s">
        <v>17</v>
      </c>
      <c r="B44" s="3"/>
      <c r="C44" s="3"/>
      <c r="D44" s="3"/>
      <c r="E44" s="3"/>
      <c r="F44" s="3"/>
      <c r="G44" s="17">
        <f>G40+G42</f>
        <v>20309.940000000002</v>
      </c>
      <c r="H44" s="3"/>
      <c r="I44" s="17">
        <f>I40+I42</f>
        <v>7833.740000000002</v>
      </c>
      <c r="J44" s="3"/>
      <c r="K44" s="17">
        <f>K40+K42</f>
        <v>-2223.880000000001</v>
      </c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t="s">
        <v>26</v>
      </c>
      <c r="G46" s="15">
        <f>I48</f>
        <v>15457.260000000002</v>
      </c>
      <c r="I46" s="15">
        <f>K48</f>
        <v>7623.52</v>
      </c>
      <c r="K46" s="15">
        <f>'balance sheet'!J23-'income statement'!K44</f>
        <v>9847.400000000001</v>
      </c>
    </row>
    <row r="48" spans="1:11" ht="13.5" thickBot="1">
      <c r="A48" s="12" t="s">
        <v>27</v>
      </c>
      <c r="B48" s="12"/>
      <c r="C48" s="12"/>
      <c r="D48" s="12"/>
      <c r="E48" s="12"/>
      <c r="F48" s="12"/>
      <c r="G48" s="13">
        <f>G44+G46</f>
        <v>35767.200000000004</v>
      </c>
      <c r="H48" s="12"/>
      <c r="I48" s="13">
        <f>I44+I46</f>
        <v>15457.260000000002</v>
      </c>
      <c r="J48" s="12"/>
      <c r="K48" s="13">
        <f>K44+K46</f>
        <v>7623.52</v>
      </c>
    </row>
    <row r="50" ht="12.75">
      <c r="A50" t="s">
        <v>47</v>
      </c>
    </row>
    <row r="51" ht="12.75">
      <c r="A51" t="s">
        <v>48</v>
      </c>
    </row>
  </sheetData>
  <sheetProtection/>
  <printOptions/>
  <pageMargins left="0.75" right="0.38" top="1" bottom="1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80" zoomScaleNormal="85" zoomScaleSheetLayoutView="80" zoomScalePageLayoutView="0" workbookViewId="0" topLeftCell="A1">
      <selection activeCell="F23" sqref="F23"/>
    </sheetView>
  </sheetViews>
  <sheetFormatPr defaultColWidth="9.140625" defaultRowHeight="12.75"/>
  <cols>
    <col min="1" max="1" width="3.28125" style="0" customWidth="1"/>
    <col min="6" max="6" width="10.421875" style="0" customWidth="1"/>
    <col min="8" max="8" width="10.421875" style="0" customWidth="1"/>
    <col min="10" max="10" width="10.421875" style="0" customWidth="1"/>
    <col min="12" max="12" width="9.421875" style="0" bestFit="1" customWidth="1"/>
  </cols>
  <sheetData>
    <row r="1" ht="12.75">
      <c r="A1" t="s">
        <v>5</v>
      </c>
    </row>
    <row r="3" ht="12.75">
      <c r="A3" t="s">
        <v>1</v>
      </c>
    </row>
    <row r="4" ht="12.75">
      <c r="A4" t="s">
        <v>2</v>
      </c>
    </row>
    <row r="5" spans="6:10" ht="12.75">
      <c r="F5" s="21">
        <v>39355</v>
      </c>
      <c r="H5" s="19">
        <v>39082</v>
      </c>
      <c r="J5" s="19">
        <v>38717</v>
      </c>
    </row>
    <row r="6" spans="1:10" ht="13.5" thickBot="1">
      <c r="A6" s="6"/>
      <c r="B6" s="6"/>
      <c r="C6" s="6"/>
      <c r="D6" s="6"/>
      <c r="E6" s="6"/>
      <c r="F6" s="7">
        <v>2007</v>
      </c>
      <c r="G6" s="6"/>
      <c r="H6" s="7">
        <v>2006</v>
      </c>
      <c r="I6" s="6"/>
      <c r="J6" s="7">
        <v>2005</v>
      </c>
    </row>
    <row r="7" spans="1:10" ht="12.75">
      <c r="A7" s="4"/>
      <c r="B7" s="4"/>
      <c r="C7" s="4"/>
      <c r="D7" s="4"/>
      <c r="E7" s="4"/>
      <c r="F7" s="20"/>
      <c r="G7" s="4"/>
      <c r="H7" s="20"/>
      <c r="I7" s="4"/>
      <c r="J7" s="20"/>
    </row>
    <row r="8" spans="1:10" ht="12.75">
      <c r="A8" s="4" t="s">
        <v>20</v>
      </c>
      <c r="B8" s="4"/>
      <c r="C8" s="4"/>
      <c r="D8" s="4"/>
      <c r="E8" s="4"/>
      <c r="F8" s="20"/>
      <c r="G8" s="4"/>
      <c r="H8" s="20"/>
      <c r="I8" s="4"/>
      <c r="J8" s="20"/>
    </row>
    <row r="10" spans="1:10" ht="12.75">
      <c r="A10" t="s">
        <v>25</v>
      </c>
      <c r="F10" s="1">
        <f>22289.35+10000</f>
        <v>32289.35</v>
      </c>
      <c r="H10" s="1">
        <v>11979.37</v>
      </c>
      <c r="J10" s="1">
        <v>4145.52</v>
      </c>
    </row>
    <row r="12" spans="1:10" ht="12.75">
      <c r="A12" t="s">
        <v>18</v>
      </c>
      <c r="F12" s="15">
        <v>4375</v>
      </c>
      <c r="H12" s="15">
        <v>4375</v>
      </c>
      <c r="J12" s="15">
        <v>4375</v>
      </c>
    </row>
    <row r="14" spans="1:10" ht="12.75">
      <c r="A14" t="s">
        <v>19</v>
      </c>
      <c r="F14" s="15">
        <f>SUM(F9:F12)</f>
        <v>36664.35</v>
      </c>
      <c r="H14" s="15">
        <f>SUM(H9:H12)</f>
        <v>16354.37</v>
      </c>
      <c r="J14" s="15">
        <f>SUM(J9:J12)</f>
        <v>8520.52</v>
      </c>
    </row>
    <row r="16" spans="1:10" ht="12.75">
      <c r="A16" t="s">
        <v>21</v>
      </c>
      <c r="F16" s="8"/>
      <c r="H16" s="8"/>
      <c r="J16" s="8"/>
    </row>
    <row r="18" spans="1:11" ht="12.75">
      <c r="A18" t="s">
        <v>22</v>
      </c>
      <c r="F18" s="8">
        <v>897</v>
      </c>
      <c r="H18" s="8">
        <v>897</v>
      </c>
      <c r="J18" s="8">
        <v>897</v>
      </c>
      <c r="K18" s="8"/>
    </row>
    <row r="20" spans="1:10" ht="12.75">
      <c r="A20" t="s">
        <v>23</v>
      </c>
      <c r="F20" s="8">
        <f>SUM(F18:F19)</f>
        <v>897</v>
      </c>
      <c r="H20" s="8">
        <f>SUM(H18:H19)</f>
        <v>897</v>
      </c>
      <c r="J20" s="8">
        <f>SUM(J18:J19)</f>
        <v>897</v>
      </c>
    </row>
    <row r="21" spans="1:10" ht="12.75">
      <c r="A21" s="3"/>
      <c r="B21" s="3"/>
      <c r="C21" s="3"/>
      <c r="D21" s="3"/>
      <c r="E21" s="3"/>
      <c r="F21" s="9"/>
      <c r="G21" s="3"/>
      <c r="H21" s="9"/>
      <c r="I21" s="3"/>
      <c r="J21" s="9"/>
    </row>
    <row r="23" spans="1:10" ht="12.75">
      <c r="A23" s="3" t="s">
        <v>24</v>
      </c>
      <c r="B23" s="3"/>
      <c r="C23" s="3"/>
      <c r="D23" s="3"/>
      <c r="E23" s="3"/>
      <c r="F23" s="10">
        <f>F14-F20</f>
        <v>35767.35</v>
      </c>
      <c r="G23" s="3"/>
      <c r="H23" s="10">
        <f>H14-H20</f>
        <v>15457.37</v>
      </c>
      <c r="I23" s="3"/>
      <c r="J23" s="10">
        <f>J14-J20</f>
        <v>7623.52</v>
      </c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2:10" ht="12.75">
      <c r="B28" t="s">
        <v>3</v>
      </c>
      <c r="F28" s="11"/>
      <c r="H28" s="11"/>
      <c r="I28" s="11" t="s">
        <v>3</v>
      </c>
      <c r="J28" s="11"/>
    </row>
  </sheetData>
  <sheetProtection/>
  <printOptions/>
  <pageMargins left="0.75" right="0.4" top="1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view="pageBreakPreview" zoomScale="75" zoomScaleSheetLayoutView="75" zoomScalePageLayoutView="0" workbookViewId="0" topLeftCell="A1">
      <selection activeCell="J42" sqref="J42"/>
    </sheetView>
  </sheetViews>
  <sheetFormatPr defaultColWidth="9.140625" defaultRowHeight="12.75"/>
  <cols>
    <col min="2" max="6" width="9.28125" style="0" bestFit="1" customWidth="1"/>
  </cols>
  <sheetData>
    <row r="1" ht="12.75">
      <c r="A1" t="s">
        <v>0</v>
      </c>
    </row>
    <row r="3" spans="1:6" ht="12.75">
      <c r="A3" t="s">
        <v>28</v>
      </c>
      <c r="B3" t="s">
        <v>29</v>
      </c>
      <c r="C3" t="s">
        <v>30</v>
      </c>
      <c r="D3" t="s">
        <v>31</v>
      </c>
      <c r="E3" t="s">
        <v>33</v>
      </c>
      <c r="F3" t="s">
        <v>32</v>
      </c>
    </row>
    <row r="4" spans="1:6" ht="12.75">
      <c r="A4">
        <v>2003</v>
      </c>
      <c r="B4" s="15">
        <f>773+2902</f>
        <v>3675</v>
      </c>
      <c r="C4" s="15">
        <f>B4/12</f>
        <v>306.25</v>
      </c>
      <c r="D4" s="15">
        <v>2</v>
      </c>
      <c r="E4" s="15">
        <v>783</v>
      </c>
      <c r="F4" s="15">
        <v>2902</v>
      </c>
    </row>
    <row r="5" spans="1:6" ht="12.75">
      <c r="A5">
        <v>2004</v>
      </c>
      <c r="B5" s="15">
        <v>4375</v>
      </c>
      <c r="C5" s="15">
        <f>B5/12</f>
        <v>364.5833333333333</v>
      </c>
      <c r="D5" s="15">
        <v>2</v>
      </c>
      <c r="E5" s="15">
        <f>C5*D5</f>
        <v>729.1666666666666</v>
      </c>
      <c r="F5" s="15">
        <f>B5-E5</f>
        <v>3645.8333333333335</v>
      </c>
    </row>
    <row r="6" spans="1:6" ht="12.75">
      <c r="A6">
        <v>2005</v>
      </c>
      <c r="B6" s="15">
        <v>5250</v>
      </c>
      <c r="C6" s="15">
        <f>B6/12</f>
        <v>437.5</v>
      </c>
      <c r="D6" s="15">
        <v>2</v>
      </c>
      <c r="E6" s="15">
        <f>C6*D6</f>
        <v>875</v>
      </c>
      <c r="F6" s="15">
        <f>B6-E6</f>
        <v>4375</v>
      </c>
    </row>
    <row r="7" spans="1:6" ht="12.75">
      <c r="A7">
        <v>2006</v>
      </c>
      <c r="B7" s="15">
        <v>5250</v>
      </c>
      <c r="C7" s="15">
        <f>B7/12</f>
        <v>437.5</v>
      </c>
      <c r="D7" s="15">
        <v>2</v>
      </c>
      <c r="E7" s="15">
        <f>C7*D7</f>
        <v>875</v>
      </c>
      <c r="F7" s="15">
        <f>B7-E7</f>
        <v>4375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2"/>
  <sheetViews>
    <sheetView zoomScale="75" zoomScaleNormal="75" zoomScalePageLayoutView="0" workbookViewId="0" topLeftCell="A7">
      <selection activeCell="N34" sqref="N34"/>
    </sheetView>
  </sheetViews>
  <sheetFormatPr defaultColWidth="9.140625" defaultRowHeight="12.75"/>
  <cols>
    <col min="1" max="1" width="12.57421875" style="0" bestFit="1" customWidth="1"/>
    <col min="4" max="4" width="10.28125" style="15" bestFit="1" customWidth="1"/>
    <col min="5" max="5" width="1.57421875" style="0" customWidth="1"/>
    <col min="6" max="6" width="12.57421875" style="0" bestFit="1" customWidth="1"/>
    <col min="9" max="9" width="10.28125" style="15" bestFit="1" customWidth="1"/>
    <col min="10" max="10" width="1.57421875" style="0" customWidth="1"/>
    <col min="11" max="11" width="12.57421875" style="0" bestFit="1" customWidth="1"/>
    <col min="14" max="14" width="10.28125" style="15" bestFit="1" customWidth="1"/>
    <col min="15" max="15" width="1.57421875" style="0" customWidth="1"/>
    <col min="16" max="16" width="12.57421875" style="0" bestFit="1" customWidth="1"/>
    <col min="19" max="19" width="10.28125" style="15" bestFit="1" customWidth="1"/>
    <col min="20" max="20" width="1.57421875" style="0" customWidth="1"/>
  </cols>
  <sheetData>
    <row r="1" spans="1:16" ht="12.75">
      <c r="A1" s="24">
        <v>39083</v>
      </c>
      <c r="F1" s="24">
        <v>39173</v>
      </c>
      <c r="K1" s="24">
        <v>39264</v>
      </c>
      <c r="P1" s="24">
        <v>39356</v>
      </c>
    </row>
    <row r="2" spans="1:16" ht="12.75">
      <c r="A2" t="s">
        <v>38</v>
      </c>
      <c r="D2" s="15">
        <v>3274.37</v>
      </c>
      <c r="F2" t="s">
        <v>38</v>
      </c>
      <c r="I2" s="15">
        <v>10112.13</v>
      </c>
      <c r="K2" t="s">
        <v>38</v>
      </c>
      <c r="N2" s="15">
        <v>25703.56</v>
      </c>
      <c r="P2" t="s">
        <v>38</v>
      </c>
    </row>
    <row r="4" spans="1:16" ht="12.75">
      <c r="A4" t="s">
        <v>39</v>
      </c>
      <c r="D4" s="15">
        <v>2066.88</v>
      </c>
      <c r="F4" t="s">
        <v>39</v>
      </c>
      <c r="I4" s="15">
        <v>8799.53</v>
      </c>
      <c r="K4" t="s">
        <v>39</v>
      </c>
      <c r="N4" s="15">
        <v>24390.96</v>
      </c>
      <c r="P4" t="s">
        <v>39</v>
      </c>
    </row>
    <row r="6" spans="1:19" ht="12.75">
      <c r="A6" t="s">
        <v>40</v>
      </c>
      <c r="D6" s="15">
        <f>D2-D4</f>
        <v>1207.4899999999998</v>
      </c>
      <c r="F6" t="s">
        <v>40</v>
      </c>
      <c r="I6" s="15">
        <f>I2-I4</f>
        <v>1312.5999999999985</v>
      </c>
      <c r="K6" t="s">
        <v>40</v>
      </c>
      <c r="N6" s="15">
        <f>N2-N4</f>
        <v>1312.6000000000022</v>
      </c>
      <c r="P6" t="s">
        <v>40</v>
      </c>
      <c r="S6" s="15">
        <f>S2-S4</f>
        <v>0</v>
      </c>
    </row>
    <row r="8" spans="2:17" ht="12.75">
      <c r="B8" t="s">
        <v>41</v>
      </c>
      <c r="C8">
        <v>107</v>
      </c>
      <c r="D8" s="15">
        <v>600</v>
      </c>
      <c r="G8" t="s">
        <v>41</v>
      </c>
      <c r="H8">
        <v>111</v>
      </c>
      <c r="I8" s="15">
        <v>125</v>
      </c>
      <c r="L8" t="s">
        <v>41</v>
      </c>
      <c r="M8">
        <v>111</v>
      </c>
      <c r="N8" s="15">
        <v>125</v>
      </c>
      <c r="Q8" t="s">
        <v>41</v>
      </c>
    </row>
    <row r="9" spans="3:14" ht="12.75">
      <c r="C9">
        <v>111</v>
      </c>
      <c r="D9" s="15">
        <v>125</v>
      </c>
      <c r="H9">
        <v>112</v>
      </c>
      <c r="I9" s="15">
        <v>150</v>
      </c>
      <c r="M9">
        <v>112</v>
      </c>
      <c r="N9" s="15">
        <v>150</v>
      </c>
    </row>
    <row r="10" spans="3:14" ht="12.75">
      <c r="C10">
        <v>112</v>
      </c>
      <c r="D10" s="15">
        <v>150</v>
      </c>
      <c r="H10">
        <v>127</v>
      </c>
      <c r="I10" s="15">
        <v>74.63</v>
      </c>
      <c r="M10">
        <v>127</v>
      </c>
      <c r="N10" s="15">
        <v>74.63</v>
      </c>
    </row>
    <row r="11" spans="3:14" ht="12.75">
      <c r="C11">
        <v>122</v>
      </c>
      <c r="D11" s="15">
        <v>332.49</v>
      </c>
      <c r="H11">
        <v>130</v>
      </c>
      <c r="I11" s="15">
        <v>962.97</v>
      </c>
      <c r="M11">
        <v>130</v>
      </c>
      <c r="N11" s="15">
        <v>962.97</v>
      </c>
    </row>
    <row r="13" spans="4:19" ht="12.75">
      <c r="D13" s="23">
        <f>D6-SUM(D8:D11)</f>
        <v>0</v>
      </c>
      <c r="I13" s="23">
        <f>I6-SUM(I8:I11)</f>
        <v>0</v>
      </c>
      <c r="N13" s="23">
        <f>N6-SUM(N8:N11)</f>
        <v>2.2737367544323206E-12</v>
      </c>
      <c r="S13" s="23">
        <f>S6-SUM(S8:S11)</f>
        <v>0</v>
      </c>
    </row>
    <row r="15" spans="1:16" ht="12.75">
      <c r="A15" s="24">
        <v>39114</v>
      </c>
      <c r="F15" s="24">
        <v>39203</v>
      </c>
      <c r="K15" s="24">
        <v>39295</v>
      </c>
      <c r="P15" s="24">
        <v>39387</v>
      </c>
    </row>
    <row r="16" spans="1:16" ht="12.75">
      <c r="A16" t="s">
        <v>38</v>
      </c>
      <c r="D16" s="15">
        <v>10776.23</v>
      </c>
      <c r="F16" t="s">
        <v>38</v>
      </c>
      <c r="I16" s="15">
        <v>22382.23</v>
      </c>
      <c r="K16" t="s">
        <v>38</v>
      </c>
      <c r="N16" s="15">
        <v>23867.67</v>
      </c>
      <c r="P16" t="s">
        <v>38</v>
      </c>
    </row>
    <row r="18" spans="1:16" ht="12.75">
      <c r="A18" t="s">
        <v>39</v>
      </c>
      <c r="D18" s="15">
        <f>9085.83-75</f>
        <v>9010.83</v>
      </c>
      <c r="F18" t="s">
        <v>39</v>
      </c>
      <c r="I18" s="15">
        <v>21069.63</v>
      </c>
      <c r="K18" t="s">
        <v>39</v>
      </c>
      <c r="N18" s="15">
        <v>22181.04</v>
      </c>
      <c r="P18" t="s">
        <v>39</v>
      </c>
    </row>
    <row r="20" spans="1:19" ht="12.75">
      <c r="A20" t="s">
        <v>40</v>
      </c>
      <c r="D20" s="15">
        <f>D16-D18</f>
        <v>1765.3999999999996</v>
      </c>
      <c r="F20" t="s">
        <v>40</v>
      </c>
      <c r="I20" s="15">
        <f>I16-I18</f>
        <v>1312.5999999999985</v>
      </c>
      <c r="K20" t="s">
        <v>40</v>
      </c>
      <c r="N20" s="15">
        <f>N16-N18</f>
        <v>1686.6299999999974</v>
      </c>
      <c r="P20" t="s">
        <v>40</v>
      </c>
      <c r="S20" s="15">
        <f>S16-S18</f>
        <v>0</v>
      </c>
    </row>
    <row r="22" spans="2:17" ht="12.75">
      <c r="B22" t="s">
        <v>41</v>
      </c>
      <c r="C22">
        <v>124</v>
      </c>
      <c r="D22" s="15">
        <v>1160</v>
      </c>
      <c r="G22" t="s">
        <v>41</v>
      </c>
      <c r="H22">
        <v>111</v>
      </c>
      <c r="I22" s="15">
        <v>125</v>
      </c>
      <c r="L22" t="s">
        <v>41</v>
      </c>
      <c r="M22">
        <v>111</v>
      </c>
      <c r="N22" s="15">
        <v>125</v>
      </c>
      <c r="Q22" t="s">
        <v>41</v>
      </c>
    </row>
    <row r="23" spans="3:14" ht="12.75">
      <c r="C23">
        <v>125</v>
      </c>
      <c r="D23" s="15">
        <v>330.4</v>
      </c>
      <c r="H23">
        <v>112</v>
      </c>
      <c r="I23" s="15">
        <v>150</v>
      </c>
      <c r="M23">
        <v>112</v>
      </c>
      <c r="N23" s="15">
        <v>150</v>
      </c>
    </row>
    <row r="24" spans="3:14" ht="12.75">
      <c r="C24">
        <v>111</v>
      </c>
      <c r="D24" s="15">
        <v>125</v>
      </c>
      <c r="H24">
        <v>127</v>
      </c>
      <c r="I24" s="15">
        <v>74.63</v>
      </c>
      <c r="M24">
        <v>127</v>
      </c>
      <c r="N24" s="15">
        <v>74.63</v>
      </c>
    </row>
    <row r="25" spans="3:14" ht="12.75">
      <c r="C25">
        <v>112</v>
      </c>
      <c r="D25" s="15">
        <v>150</v>
      </c>
      <c r="H25">
        <v>130</v>
      </c>
      <c r="I25" s="15">
        <v>962.97</v>
      </c>
      <c r="M25">
        <v>130</v>
      </c>
      <c r="N25" s="15">
        <v>962.97</v>
      </c>
    </row>
    <row r="26" spans="13:14" ht="12.75">
      <c r="M26">
        <v>138</v>
      </c>
      <c r="N26" s="15">
        <v>374.03</v>
      </c>
    </row>
    <row r="28" spans="4:19" ht="12.75">
      <c r="D28" s="23">
        <f>D20-SUM(D22:D25)</f>
        <v>0</v>
      </c>
      <c r="I28" s="23">
        <f>I20-SUM(I22:I25)</f>
        <v>0</v>
      </c>
      <c r="N28" s="23">
        <f>N20-SUM(N22:N27)</f>
        <v>-2.5011104298755527E-12</v>
      </c>
      <c r="S28" s="23">
        <f>S20-SUM(S22:S25)</f>
        <v>0</v>
      </c>
    </row>
    <row r="30" spans="1:16" ht="12.75">
      <c r="A30" s="24">
        <v>39142</v>
      </c>
      <c r="F30" s="24">
        <v>39234</v>
      </c>
      <c r="K30" s="24">
        <v>39326</v>
      </c>
      <c r="P30" s="24">
        <v>39417</v>
      </c>
    </row>
    <row r="31" spans="1:16" ht="12.75">
      <c r="A31" t="s">
        <v>38</v>
      </c>
      <c r="D31" s="15">
        <v>9840.6</v>
      </c>
      <c r="F31" t="s">
        <v>38</v>
      </c>
      <c r="I31" s="15">
        <v>26156.42</v>
      </c>
      <c r="K31" t="s">
        <v>38</v>
      </c>
      <c r="N31" s="15">
        <v>18531.58</v>
      </c>
      <c r="P31" t="s">
        <v>38</v>
      </c>
    </row>
    <row r="33" spans="1:16" ht="12.75">
      <c r="A33" t="s">
        <v>39</v>
      </c>
      <c r="D33" s="15">
        <v>9490.97</v>
      </c>
      <c r="F33" t="s">
        <v>39</v>
      </c>
      <c r="I33" s="15">
        <v>24843.82</v>
      </c>
      <c r="K33" t="s">
        <v>39</v>
      </c>
      <c r="N33" s="15">
        <v>22289.35</v>
      </c>
      <c r="P33" t="s">
        <v>39</v>
      </c>
    </row>
    <row r="35" spans="1:19" ht="12.75">
      <c r="A35" t="s">
        <v>40</v>
      </c>
      <c r="D35" s="15">
        <f>D31-D33</f>
        <v>349.630000000001</v>
      </c>
      <c r="F35" t="s">
        <v>40</v>
      </c>
      <c r="I35" s="15">
        <f>I31-I33</f>
        <v>1312.5999999999985</v>
      </c>
      <c r="K35" t="s">
        <v>40</v>
      </c>
      <c r="N35" s="15">
        <f>N31-N33</f>
        <v>-3757.769999999997</v>
      </c>
      <c r="P35" t="s">
        <v>40</v>
      </c>
      <c r="S35" s="15">
        <f>S31-S33</f>
        <v>0</v>
      </c>
    </row>
    <row r="37" spans="2:17" ht="12.75">
      <c r="B37" t="s">
        <v>41</v>
      </c>
      <c r="C37">
        <v>111</v>
      </c>
      <c r="D37" s="15">
        <v>125</v>
      </c>
      <c r="G37" t="s">
        <v>41</v>
      </c>
      <c r="H37">
        <v>111</v>
      </c>
      <c r="I37" s="15">
        <v>125</v>
      </c>
      <c r="L37" t="s">
        <v>41</v>
      </c>
      <c r="M37">
        <v>111</v>
      </c>
      <c r="N37" s="15">
        <v>125</v>
      </c>
      <c r="Q37" t="s">
        <v>41</v>
      </c>
    </row>
    <row r="38" spans="3:14" ht="12.75">
      <c r="C38">
        <v>112</v>
      </c>
      <c r="D38" s="15">
        <v>150</v>
      </c>
      <c r="H38">
        <v>112</v>
      </c>
      <c r="I38" s="15">
        <v>150</v>
      </c>
      <c r="M38">
        <v>112</v>
      </c>
      <c r="N38" s="15">
        <v>150</v>
      </c>
    </row>
    <row r="39" spans="3:14" ht="12.75">
      <c r="C39">
        <v>127</v>
      </c>
      <c r="D39" s="15">
        <v>74.63</v>
      </c>
      <c r="H39">
        <v>127</v>
      </c>
      <c r="I39" s="15">
        <v>74.63</v>
      </c>
      <c r="M39">
        <v>130</v>
      </c>
      <c r="N39" s="15">
        <v>962.97</v>
      </c>
    </row>
    <row r="40" spans="8:9" ht="12.75">
      <c r="H40">
        <v>130</v>
      </c>
      <c r="I40" s="15">
        <v>962.97</v>
      </c>
    </row>
    <row r="42" spans="4:19" ht="12.75">
      <c r="D42" s="23">
        <f>D35-SUM(D37:D40)</f>
        <v>1.0231815394945443E-12</v>
      </c>
      <c r="I42" s="23">
        <f>I35-SUM(I37:I40)</f>
        <v>0</v>
      </c>
      <c r="N42" s="23">
        <f>N35-SUM(N37:N41)</f>
        <v>-4995.739999999997</v>
      </c>
      <c r="S42" s="23">
        <f>S35-SUM(S37:S39)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smlamb</dc:creator>
  <cp:keywords/>
  <dc:description/>
  <cp:lastModifiedBy>Donnah</cp:lastModifiedBy>
  <cp:lastPrinted>2005-11-12T20:11:13Z</cp:lastPrinted>
  <dcterms:created xsi:type="dcterms:W3CDTF">2001-10-31T04:12:30Z</dcterms:created>
  <dcterms:modified xsi:type="dcterms:W3CDTF">2009-01-12T22:02:03Z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-136746900</vt:i4>
  </property>
  <property fmtid="{D5CDD505-2E9C-101B-9397-08002B2CF9AE}" pid="3" name="_EmailSubject">
    <vt:lpwstr>Active Chapter Budget for 2004-2005</vt:lpwstr>
  </property>
  <property fmtid="{D5CDD505-2E9C-101B-9397-08002B2CF9AE}" pid="4" name="_AuthorEmail">
    <vt:lpwstr>mchiu@capitalwest.ca</vt:lpwstr>
  </property>
  <property fmtid="{D5CDD505-2E9C-101B-9397-08002B2CF9AE}" pid="5" name="_AuthorEmailDisplayName">
    <vt:lpwstr>Mike Chiu</vt:lpwstr>
  </property>
  <property fmtid="{D5CDD505-2E9C-101B-9397-08002B2CF9AE}" pid="6" name="_PreviousAdHocReviewCycleID">
    <vt:i4>-409960778</vt:i4>
  </property>
  <property fmtid="{D5CDD505-2E9C-101B-9397-08002B2CF9AE}" pid="7" name="_ReviewingToolsShownOnce">
    <vt:lpwstr/>
  </property>
</Properties>
</file>